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TA LALU LINTAS\2022\LHR 2022\Data Survei\"/>
    </mc:Choice>
  </mc:AlternateContent>
  <bookViews>
    <workbookView xWindow="240" yWindow="36" windowWidth="20112" windowHeight="7752"/>
  </bookViews>
  <sheets>
    <sheet name="MC DAN LIGHT" sheetId="1" r:id="rId1"/>
    <sheet name="HEAVY" sheetId="4" r:id="rId2"/>
    <sheet name="NON DAN RODA3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52511"/>
</workbook>
</file>

<file path=xl/calcChain.xml><?xml version="1.0" encoding="utf-8"?>
<calcChain xmlns="http://schemas.openxmlformats.org/spreadsheetml/2006/main">
  <c r="R21" i="1" l="1"/>
  <c r="J21" i="1"/>
  <c r="F21" i="1"/>
  <c r="D21" i="1"/>
  <c r="J20" i="1" l="1"/>
  <c r="F20" i="1"/>
  <c r="D20" i="1"/>
  <c r="R19" i="1" l="1"/>
  <c r="J19" i="1"/>
  <c r="H19" i="1"/>
  <c r="F19" i="1"/>
  <c r="D19" i="1"/>
  <c r="R18" i="1" l="1"/>
  <c r="J18" i="1"/>
  <c r="F18" i="1"/>
  <c r="D18" i="1"/>
  <c r="R17" i="1" l="1"/>
  <c r="J17" i="1"/>
  <c r="F17" i="1"/>
  <c r="D17" i="1"/>
  <c r="R16" i="1" l="1"/>
  <c r="J16" i="1"/>
  <c r="F16" i="1"/>
  <c r="D16" i="1"/>
  <c r="R15" i="1" l="1"/>
  <c r="J15" i="1"/>
  <c r="F15" i="1"/>
  <c r="D15" i="1"/>
  <c r="D15" i="5" l="1"/>
  <c r="R14" i="1"/>
  <c r="J14" i="1"/>
  <c r="F14" i="1"/>
  <c r="D14" i="1"/>
  <c r="D14" i="5" l="1"/>
  <c r="R13" i="1"/>
  <c r="L13" i="1"/>
  <c r="J13" i="1"/>
  <c r="H13" i="1"/>
  <c r="F13" i="1"/>
  <c r="D13" i="1"/>
  <c r="J12" i="4" l="1"/>
  <c r="H12" i="4"/>
  <c r="F12" i="4"/>
  <c r="D12" i="4"/>
  <c r="R12" i="1"/>
  <c r="P12" i="1"/>
  <c r="N12" i="1"/>
  <c r="L12" i="1"/>
  <c r="J12" i="1"/>
  <c r="H12" i="1"/>
  <c r="F12" i="1"/>
  <c r="D12" i="1"/>
  <c r="J14" i="5" l="1"/>
  <c r="J15" i="5"/>
  <c r="J16" i="5"/>
  <c r="J17" i="5"/>
  <c r="J18" i="5"/>
  <c r="J19" i="5"/>
  <c r="J20" i="5"/>
  <c r="J21" i="5"/>
  <c r="J22" i="5"/>
  <c r="I14" i="5"/>
  <c r="I15" i="5"/>
  <c r="I16" i="5"/>
  <c r="I17" i="5"/>
  <c r="I18" i="5"/>
  <c r="I19" i="5"/>
  <c r="I20" i="5"/>
  <c r="I21" i="5"/>
  <c r="I22" i="5"/>
  <c r="G14" i="5"/>
  <c r="G15" i="5"/>
  <c r="G16" i="5"/>
  <c r="G17" i="5"/>
  <c r="G18" i="5"/>
  <c r="G19" i="5"/>
  <c r="G20" i="5"/>
  <c r="G21" i="5"/>
  <c r="G22" i="5"/>
  <c r="E14" i="5"/>
  <c r="E15" i="5"/>
  <c r="E16" i="5"/>
  <c r="E17" i="5"/>
  <c r="E18" i="5"/>
  <c r="E19" i="5"/>
  <c r="E20" i="5"/>
  <c r="E21" i="5"/>
  <c r="E22" i="5"/>
  <c r="I13" i="5"/>
  <c r="G13" i="5"/>
  <c r="E13" i="5"/>
  <c r="O13" i="4"/>
  <c r="O14" i="4"/>
  <c r="O15" i="4"/>
  <c r="O16" i="4"/>
  <c r="O17" i="4"/>
  <c r="O18" i="4"/>
  <c r="O19" i="4"/>
  <c r="O20" i="4"/>
  <c r="O21" i="4"/>
  <c r="M13" i="4"/>
  <c r="M14" i="4"/>
  <c r="M15" i="4"/>
  <c r="M16" i="4"/>
  <c r="M17" i="4"/>
  <c r="M18" i="4"/>
  <c r="M19" i="4"/>
  <c r="M20" i="4"/>
  <c r="M21" i="4"/>
  <c r="K13" i="4"/>
  <c r="K14" i="4"/>
  <c r="K15" i="4"/>
  <c r="K16" i="4"/>
  <c r="K17" i="4"/>
  <c r="K18" i="4"/>
  <c r="K19" i="4"/>
  <c r="K20" i="4"/>
  <c r="K21" i="4"/>
  <c r="I13" i="4"/>
  <c r="I14" i="4"/>
  <c r="I15" i="4"/>
  <c r="I16" i="4"/>
  <c r="I17" i="4"/>
  <c r="I18" i="4"/>
  <c r="I19" i="4"/>
  <c r="I20" i="4"/>
  <c r="I21" i="4"/>
  <c r="G13" i="4"/>
  <c r="G14" i="4"/>
  <c r="G15" i="4"/>
  <c r="G16" i="4"/>
  <c r="G17" i="4"/>
  <c r="G18" i="4"/>
  <c r="G19" i="4"/>
  <c r="G20" i="4"/>
  <c r="G21" i="4"/>
  <c r="E13" i="4"/>
  <c r="E14" i="4"/>
  <c r="E15" i="4"/>
  <c r="E16" i="4"/>
  <c r="E17" i="4"/>
  <c r="E18" i="4"/>
  <c r="E19" i="4"/>
  <c r="E20" i="4"/>
  <c r="E21" i="4"/>
  <c r="O12" i="4"/>
  <c r="M12" i="4"/>
  <c r="K12" i="4"/>
  <c r="I12" i="4"/>
  <c r="G12" i="4"/>
  <c r="E12" i="4"/>
  <c r="S13" i="1"/>
  <c r="S14" i="1"/>
  <c r="S15" i="1"/>
  <c r="S16" i="1"/>
  <c r="S17" i="1"/>
  <c r="S18" i="1"/>
  <c r="S19" i="1"/>
  <c r="S20" i="1"/>
  <c r="S21" i="1"/>
  <c r="Q13" i="1"/>
  <c r="Q14" i="1"/>
  <c r="Q15" i="1"/>
  <c r="Q16" i="1"/>
  <c r="Q17" i="1"/>
  <c r="Q18" i="1"/>
  <c r="Q19" i="1"/>
  <c r="Q20" i="1"/>
  <c r="Q21" i="1"/>
  <c r="O13" i="1"/>
  <c r="O14" i="1"/>
  <c r="O15" i="1"/>
  <c r="O16" i="1"/>
  <c r="O17" i="1"/>
  <c r="O18" i="1"/>
  <c r="O19" i="1"/>
  <c r="O20" i="1"/>
  <c r="O21" i="1"/>
  <c r="M13" i="1"/>
  <c r="M14" i="1"/>
  <c r="M15" i="1"/>
  <c r="M16" i="1"/>
  <c r="M17" i="1"/>
  <c r="M18" i="1"/>
  <c r="M19" i="1"/>
  <c r="M20" i="1"/>
  <c r="M21" i="1"/>
  <c r="K13" i="1"/>
  <c r="K14" i="1"/>
  <c r="K15" i="1"/>
  <c r="K16" i="1"/>
  <c r="K17" i="1"/>
  <c r="K18" i="1"/>
  <c r="K19" i="1"/>
  <c r="K20" i="1"/>
  <c r="K21" i="1"/>
  <c r="S12" i="1"/>
  <c r="Q12" i="1"/>
  <c r="O12" i="1"/>
  <c r="M12" i="1"/>
  <c r="I13" i="1"/>
  <c r="I14" i="1"/>
  <c r="I15" i="1"/>
  <c r="I16" i="1"/>
  <c r="I17" i="1"/>
  <c r="I18" i="1"/>
  <c r="I19" i="1"/>
  <c r="I20" i="1"/>
  <c r="I21" i="1"/>
  <c r="I12" i="1"/>
  <c r="G13" i="1"/>
  <c r="G14" i="1"/>
  <c r="G15" i="1"/>
  <c r="G16" i="1"/>
  <c r="G17" i="1"/>
  <c r="G18" i="1"/>
  <c r="G19" i="1"/>
  <c r="G20" i="1"/>
  <c r="G21" i="1"/>
  <c r="E13" i="1"/>
  <c r="E14" i="1"/>
  <c r="E15" i="1"/>
  <c r="E16" i="1"/>
  <c r="E17" i="1"/>
  <c r="E18" i="1"/>
  <c r="E19" i="1"/>
  <c r="E20" i="1"/>
  <c r="E21" i="1"/>
  <c r="K12" i="1"/>
  <c r="G12" i="1"/>
  <c r="K20" i="5" l="1"/>
  <c r="J13" i="5"/>
  <c r="E12" i="1"/>
  <c r="K14" i="5"/>
  <c r="K22" i="5"/>
  <c r="K21" i="5"/>
  <c r="K19" i="5"/>
  <c r="K18" i="5"/>
  <c r="K17" i="5"/>
  <c r="K16" i="5"/>
  <c r="K15" i="5"/>
  <c r="K13" i="5"/>
</calcChain>
</file>

<file path=xl/sharedStrings.xml><?xml version="1.0" encoding="utf-8"?>
<sst xmlns="http://schemas.openxmlformats.org/spreadsheetml/2006/main" count="144" uniqueCount="55">
  <si>
    <t>PEMERINTAH KABUPATEN PASER</t>
  </si>
  <si>
    <t>DINAS PERHUBUNGAN</t>
  </si>
  <si>
    <t xml:space="preserve">Jl. D.I. Panjaitan (Tapis) Telp. (Kepala) 0543 – 2707321 Kode Pos 76211 </t>
  </si>
  <si>
    <t>Tana Paser</t>
  </si>
  <si>
    <t>No.</t>
  </si>
  <si>
    <t>Kode Ruas</t>
  </si>
  <si>
    <t>Nama Jalan</t>
  </si>
  <si>
    <t>Volume Kendaraan</t>
  </si>
  <si>
    <t>KENDARAAN TIDAK BERMOTOR</t>
  </si>
  <si>
    <t>Motor Roda 3</t>
  </si>
  <si>
    <t>Sepeda Motor</t>
  </si>
  <si>
    <t>LIGHT VEHICLE</t>
  </si>
  <si>
    <t>HEAVY VEHICLE</t>
  </si>
  <si>
    <t>Mobil</t>
  </si>
  <si>
    <t>MPU</t>
  </si>
  <si>
    <t>Pick Up</t>
  </si>
  <si>
    <t>Mobil Box</t>
  </si>
  <si>
    <t>Bus Kecil</t>
  </si>
  <si>
    <t>Bus Sedang</t>
  </si>
  <si>
    <t>Truk Kecil</t>
  </si>
  <si>
    <t xml:space="preserve">Bus Besar </t>
  </si>
  <si>
    <t>Truk Besar</t>
  </si>
  <si>
    <t>Truk Tangki</t>
  </si>
  <si>
    <t>Truk Gandeng</t>
  </si>
  <si>
    <t>Container 20 feet</t>
  </si>
  <si>
    <t>Container 40 feet</t>
  </si>
  <si>
    <t>Sepeda</t>
  </si>
  <si>
    <t>Becak</t>
  </si>
  <si>
    <t>Kend/jam</t>
  </si>
  <si>
    <t>SMP/jam</t>
  </si>
  <si>
    <t>VOLUME KENDARAAN</t>
  </si>
  <si>
    <t>Total</t>
  </si>
  <si>
    <t>K-07.01</t>
  </si>
  <si>
    <t>K-07.02</t>
  </si>
  <si>
    <t>K-07.03</t>
  </si>
  <si>
    <t>K-07.04</t>
  </si>
  <si>
    <t>K-07.05</t>
  </si>
  <si>
    <t>K-07.06</t>
  </si>
  <si>
    <t>K-07.07</t>
  </si>
  <si>
    <t>K-07.08</t>
  </si>
  <si>
    <t>K-07.09</t>
  </si>
  <si>
    <t>K-07.10</t>
  </si>
  <si>
    <t>Jl. Batu Butok - Uko</t>
  </si>
  <si>
    <t>Jl. Muara Komam IKK - Muara Komam</t>
  </si>
  <si>
    <t>Jl. Muara Komam - Ma. Kuaro - Ma. Payang</t>
  </si>
  <si>
    <t>Jl. Muara Payang - Long Sayo</t>
  </si>
  <si>
    <t>Jl. Muara Payang - Lusan</t>
  </si>
  <si>
    <t>Jl. Muara Komam - Binangon</t>
  </si>
  <si>
    <t>Jl. Muara Kate - Lusan</t>
  </si>
  <si>
    <t>Jl. Beras Giring - Binangon</t>
  </si>
  <si>
    <t>Jl. Long Sayo - Swanslutung</t>
  </si>
  <si>
    <t>Jl. Muara Langon - Muara Kate</t>
  </si>
  <si>
    <r>
      <t xml:space="preserve">REKAPITULASI VOLUME KENDARAAN JENIS </t>
    </r>
    <r>
      <rPr>
        <b/>
        <i/>
        <sz val="11"/>
        <color theme="1"/>
        <rFont val="Calibri"/>
        <family val="2"/>
        <scheme val="minor"/>
      </rPr>
      <t>LIGHT VEHICLE</t>
    </r>
    <r>
      <rPr>
        <b/>
        <sz val="11"/>
        <color theme="1"/>
        <rFont val="Calibri"/>
        <family val="2"/>
        <scheme val="minor"/>
      </rPr>
      <t xml:space="preserve"> DI KECAMATAN MUARA KOMAM</t>
    </r>
  </si>
  <si>
    <t>REKAPITULASI VOLUME KENDARAAN JENIS HEAVY VEHICLE DI KECAMATAN MUARA KOMAM</t>
  </si>
  <si>
    <t>REKAPITULASI VOLUME KENDARAAN JENIS KENDARAAN TIDAK BERMOTOR DAN RODA 3 DI KECAMATAN MUARA KOMAM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</si>
</sst>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9" fillId="0" borderId="0"/>
  </cellStyleXfs>
  <cellXfs count="15">
    <xf numFmtId="0" fontId="0" fillId="0" borderId="0" xfId="0"/>
    <xf numFmtId="0" fontId="6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10" applyFont="1" applyFill="1" applyBorder="1" applyAlignment="1">
      <alignment horizontal="left" vertical="center"/>
    </xf>
    <xf numFmtId="0" fontId="10" fillId="0" borderId="1" xfId="1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1">
    <cellStyle name="Comma [0] 2" xfId="6"/>
    <cellStyle name="Normal" xfId="0" builtinId="0"/>
    <cellStyle name="Normal 2" xfId="2"/>
    <cellStyle name="Normal 2 2" xfId="4"/>
    <cellStyle name="Normal 2 7" xfId="9"/>
    <cellStyle name="Normal 3" xfId="5"/>
    <cellStyle name="Normal 3 2" xfId="7"/>
    <cellStyle name="Normal 4" xfId="3"/>
    <cellStyle name="Normal 5" xfId="8"/>
    <cellStyle name="Normal 6" xfId="1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425823</xdr:colOff>
      <xdr:row>0</xdr:row>
      <xdr:rowOff>85724</xdr:rowOff>
    </xdr:from>
    <xdr:to>
      <xdr:col>18</xdr:col>
      <xdr:colOff>439840</xdr:colOff>
      <xdr:row>2</xdr:row>
      <xdr:rowOff>190499</xdr:rowOff>
    </xdr:to>
    <xdr:pic>
      <xdr:nvPicPr>
        <xdr:cNvPr id="2" name="Picture 4" descr="A:\Batalyon 2011\lambang\logo-dephub2 cop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6882" y="85724"/>
          <a:ext cx="703180" cy="69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47625</xdr:rowOff>
    </xdr:from>
    <xdr:to>
      <xdr:col>2</xdr:col>
      <xdr:colOff>44824</xdr:colOff>
      <xdr:row>3</xdr:row>
      <xdr:rowOff>28575</xdr:rowOff>
    </xdr:to>
    <xdr:pic>
      <xdr:nvPicPr>
        <xdr:cNvPr id="3" name="Picture 2" descr="30-05-2016-09-26-31-58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29503" cy="765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481853</xdr:colOff>
      <xdr:row>0</xdr:row>
      <xdr:rowOff>108136</xdr:rowOff>
    </xdr:from>
    <xdr:to>
      <xdr:col>14</xdr:col>
      <xdr:colOff>408465</xdr:colOff>
      <xdr:row>3</xdr:row>
      <xdr:rowOff>22411</xdr:rowOff>
    </xdr:to>
    <xdr:pic>
      <xdr:nvPicPr>
        <xdr:cNvPr id="2" name="Picture 4" descr="A:\Batalyon 2011\lambang\logo-dephub2 cop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6412" y="108136"/>
          <a:ext cx="703180" cy="69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47625</xdr:rowOff>
    </xdr:from>
    <xdr:to>
      <xdr:col>2</xdr:col>
      <xdr:colOff>38100</xdr:colOff>
      <xdr:row>3</xdr:row>
      <xdr:rowOff>28575</xdr:rowOff>
    </xdr:to>
    <xdr:pic>
      <xdr:nvPicPr>
        <xdr:cNvPr id="3" name="Picture 2" descr="30-05-2016-09-26-31-58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239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12888</xdr:colOff>
      <xdr:row>0</xdr:row>
      <xdr:rowOff>63312</xdr:rowOff>
    </xdr:from>
    <xdr:to>
      <xdr:col>10</xdr:col>
      <xdr:colOff>716068</xdr:colOff>
      <xdr:row>2</xdr:row>
      <xdr:rowOff>168087</xdr:rowOff>
    </xdr:to>
    <xdr:pic>
      <xdr:nvPicPr>
        <xdr:cNvPr id="2" name="Picture 4" descr="A:\Batalyon 2011\lambang\logo-dephub2 copy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4035" y="63312"/>
          <a:ext cx="703180" cy="69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47625</xdr:rowOff>
    </xdr:from>
    <xdr:to>
      <xdr:col>1</xdr:col>
      <xdr:colOff>504265</xdr:colOff>
      <xdr:row>3</xdr:row>
      <xdr:rowOff>28575</xdr:rowOff>
    </xdr:to>
    <xdr:pic>
      <xdr:nvPicPr>
        <xdr:cNvPr id="3" name="Picture 2" descr="30-05-2016-09-26-31-581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707091" cy="765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Batu%20Butok%20Uk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Muara%20Langon%20Muara%20K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Muara%20Komam%20IK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Ma%20Kuaro%20Ma%20Paya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Ma%20Payang%20Long%20Say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Ma%20Payang%20Lusa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Ma%20Komam%20Binang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Muara%20Kate%20Lusa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Beras%20Giring%20Binang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LALU%20LINTAS/2021/LHR%20Komam/ANALISIS/MASTER%20TC%20KORDON%20LUAR%20-%20Long%20Sayo%20Swanslut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184</v>
          </cell>
          <cell r="C6">
            <v>27</v>
          </cell>
          <cell r="D6">
            <v>0</v>
          </cell>
          <cell r="E6">
            <v>44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220</v>
          </cell>
          <cell r="C6">
            <v>9</v>
          </cell>
          <cell r="E6">
            <v>66</v>
          </cell>
          <cell r="I6">
            <v>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1899</v>
          </cell>
          <cell r="C6">
            <v>109</v>
          </cell>
          <cell r="D6">
            <v>6</v>
          </cell>
          <cell r="E6">
            <v>95</v>
          </cell>
          <cell r="F6">
            <v>24</v>
          </cell>
          <cell r="I6">
            <v>42</v>
          </cell>
          <cell r="P6">
            <v>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269</v>
          </cell>
          <cell r="C6">
            <v>53</v>
          </cell>
          <cell r="E6">
            <v>59</v>
          </cell>
          <cell r="I6">
            <v>117</v>
          </cell>
          <cell r="P6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84</v>
          </cell>
          <cell r="C6">
            <v>17</v>
          </cell>
          <cell r="E6">
            <v>48</v>
          </cell>
          <cell r="I6">
            <v>16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87</v>
          </cell>
          <cell r="C6">
            <v>22</v>
          </cell>
          <cell r="E6">
            <v>42</v>
          </cell>
          <cell r="I6">
            <v>16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300</v>
          </cell>
          <cell r="C6">
            <v>19</v>
          </cell>
          <cell r="E6">
            <v>62</v>
          </cell>
          <cell r="I6">
            <v>31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89</v>
          </cell>
          <cell r="C6">
            <v>22</v>
          </cell>
          <cell r="E6">
            <v>30</v>
          </cell>
          <cell r="I6">
            <v>34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128</v>
          </cell>
          <cell r="C6">
            <v>15</v>
          </cell>
          <cell r="D6">
            <v>4</v>
          </cell>
          <cell r="E6">
            <v>43</v>
          </cell>
          <cell r="I6">
            <v>43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HR"/>
      <sheetName val="Periode Sibuk"/>
      <sheetName val="Fluktuasi"/>
      <sheetName val="Split Distribution"/>
      <sheetName val="Proporsi Kendaraan"/>
      <sheetName val="Kapasita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>
            <v>65</v>
          </cell>
          <cell r="C6">
            <v>15</v>
          </cell>
          <cell r="E6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zoomScaleNormal="100" zoomScaleSheetLayoutView="100" workbookViewId="0">
      <selection activeCell="S21" sqref="S21"/>
    </sheetView>
  </sheetViews>
  <sheetFormatPr defaultRowHeight="14.4" x14ac:dyDescent="0.3"/>
  <cols>
    <col min="1" max="1" width="5" customWidth="1"/>
    <col min="2" max="2" width="7.6640625" customWidth="1"/>
    <col min="3" max="3" width="34.44140625" customWidth="1"/>
    <col min="4" max="19" width="10.33203125" customWidth="1"/>
  </cols>
  <sheetData>
    <row r="1" spans="1:19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31.2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x14ac:dyDescent="0.3">
      <c r="A6" s="9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8" spans="1:19" ht="15" customHeight="1" x14ac:dyDescent="0.3">
      <c r="A8" s="8" t="s">
        <v>4</v>
      </c>
      <c r="B8" s="14" t="s">
        <v>5</v>
      </c>
      <c r="C8" s="8" t="s">
        <v>6</v>
      </c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5" customHeight="1" x14ac:dyDescent="0.3">
      <c r="A9" s="8"/>
      <c r="B9" s="14"/>
      <c r="C9" s="8"/>
      <c r="D9" s="10" t="s">
        <v>11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ht="15" customHeight="1" x14ac:dyDescent="0.3">
      <c r="A10" s="8"/>
      <c r="B10" s="14"/>
      <c r="C10" s="8"/>
      <c r="D10" s="11" t="s">
        <v>10</v>
      </c>
      <c r="E10" s="11"/>
      <c r="F10" s="11" t="s">
        <v>13</v>
      </c>
      <c r="G10" s="11"/>
      <c r="H10" s="11" t="s">
        <v>14</v>
      </c>
      <c r="I10" s="11"/>
      <c r="J10" s="11" t="s">
        <v>15</v>
      </c>
      <c r="K10" s="11"/>
      <c r="L10" s="11" t="s">
        <v>16</v>
      </c>
      <c r="M10" s="11"/>
      <c r="N10" s="11" t="s">
        <v>17</v>
      </c>
      <c r="O10" s="11"/>
      <c r="P10" s="11" t="s">
        <v>18</v>
      </c>
      <c r="Q10" s="11"/>
      <c r="R10" s="11" t="s">
        <v>19</v>
      </c>
      <c r="S10" s="11"/>
    </row>
    <row r="11" spans="1:19" x14ac:dyDescent="0.3">
      <c r="A11" s="8"/>
      <c r="B11" s="14"/>
      <c r="C11" s="8"/>
      <c r="D11" s="3" t="s">
        <v>28</v>
      </c>
      <c r="E11" s="1" t="s">
        <v>29</v>
      </c>
      <c r="F11" s="3" t="s">
        <v>28</v>
      </c>
      <c r="G11" s="1" t="s">
        <v>29</v>
      </c>
      <c r="H11" s="3" t="s">
        <v>28</v>
      </c>
      <c r="I11" s="1" t="s">
        <v>29</v>
      </c>
      <c r="J11" s="3" t="s">
        <v>28</v>
      </c>
      <c r="K11" s="1" t="s">
        <v>29</v>
      </c>
      <c r="L11" s="3" t="s">
        <v>28</v>
      </c>
      <c r="M11" s="1" t="s">
        <v>29</v>
      </c>
      <c r="N11" s="3" t="s">
        <v>28</v>
      </c>
      <c r="O11" s="1" t="s">
        <v>29</v>
      </c>
      <c r="P11" s="3" t="s">
        <v>28</v>
      </c>
      <c r="Q11" s="1" t="s">
        <v>29</v>
      </c>
      <c r="R11" s="3" t="s">
        <v>28</v>
      </c>
      <c r="S11" s="1" t="s">
        <v>29</v>
      </c>
    </row>
    <row r="12" spans="1:19" x14ac:dyDescent="0.3">
      <c r="A12" s="4">
        <v>1</v>
      </c>
      <c r="B12" s="6" t="s">
        <v>32</v>
      </c>
      <c r="C12" s="5" t="s">
        <v>42</v>
      </c>
      <c r="D12" s="6">
        <f>[1]Sheet1!$B$6</f>
        <v>184</v>
      </c>
      <c r="E12" s="7">
        <f>D12*0.25</f>
        <v>46</v>
      </c>
      <c r="F12" s="7">
        <f>[1]Sheet1!$C$6</f>
        <v>27</v>
      </c>
      <c r="G12" s="7">
        <f>F12*1</f>
        <v>27</v>
      </c>
      <c r="H12" s="7">
        <f>[1]Sheet1!$D$6</f>
        <v>0</v>
      </c>
      <c r="I12" s="7">
        <f>H12*1</f>
        <v>0</v>
      </c>
      <c r="J12" s="7">
        <f>[1]Sheet1!$E$6</f>
        <v>44</v>
      </c>
      <c r="K12" s="7">
        <f>J12*1</f>
        <v>44</v>
      </c>
      <c r="L12" s="7">
        <f>[1]Sheet1!$F$6</f>
        <v>0</v>
      </c>
      <c r="M12" s="7">
        <f>L12*1</f>
        <v>0</v>
      </c>
      <c r="N12" s="7">
        <f>[1]Sheet1!$G$6</f>
        <v>0</v>
      </c>
      <c r="O12" s="7">
        <f>N12*1</f>
        <v>0</v>
      </c>
      <c r="P12" s="7">
        <f>[1]Sheet1!$H$6</f>
        <v>0</v>
      </c>
      <c r="Q12" s="7">
        <f>P12*1</f>
        <v>0</v>
      </c>
      <c r="R12" s="7">
        <f>[1]Sheet1!$I$6</f>
        <v>0</v>
      </c>
      <c r="S12" s="7">
        <f>R12*1</f>
        <v>0</v>
      </c>
    </row>
    <row r="13" spans="1:19" x14ac:dyDescent="0.3">
      <c r="A13" s="4">
        <v>2</v>
      </c>
      <c r="B13" s="6" t="s">
        <v>33</v>
      </c>
      <c r="C13" s="5" t="s">
        <v>43</v>
      </c>
      <c r="D13" s="6">
        <f>[2]Sheet1!$B$6</f>
        <v>1899</v>
      </c>
      <c r="E13" s="7">
        <f t="shared" ref="E13:E21" si="0">D13*0.25</f>
        <v>474.75</v>
      </c>
      <c r="F13" s="7">
        <f>[2]Sheet1!$C$6</f>
        <v>109</v>
      </c>
      <c r="G13" s="7">
        <f t="shared" ref="G13:G21" si="1">F13*1</f>
        <v>109</v>
      </c>
      <c r="H13" s="7">
        <f>[2]Sheet1!$D$6</f>
        <v>6</v>
      </c>
      <c r="I13" s="7">
        <f t="shared" ref="I13:I21" si="2">H13*1</f>
        <v>6</v>
      </c>
      <c r="J13" s="7">
        <f>[2]Sheet1!$E$6</f>
        <v>95</v>
      </c>
      <c r="K13" s="7">
        <f t="shared" ref="K13:K21" si="3">J13*1</f>
        <v>95</v>
      </c>
      <c r="L13" s="7">
        <f>[2]Sheet1!$F$6</f>
        <v>24</v>
      </c>
      <c r="M13" s="7">
        <f t="shared" ref="M13:M21" si="4">L13*1</f>
        <v>24</v>
      </c>
      <c r="N13" s="7">
        <v>0</v>
      </c>
      <c r="O13" s="7">
        <f t="shared" ref="O13:O21" si="5">N13*1</f>
        <v>0</v>
      </c>
      <c r="P13" s="7">
        <v>0</v>
      </c>
      <c r="Q13" s="7">
        <f t="shared" ref="Q13:Q21" si="6">P13*1</f>
        <v>0</v>
      </c>
      <c r="R13" s="7">
        <f>[2]Sheet1!$I$6</f>
        <v>42</v>
      </c>
      <c r="S13" s="7">
        <f t="shared" ref="S13:S21" si="7">R13*1</f>
        <v>42</v>
      </c>
    </row>
    <row r="14" spans="1:19" x14ac:dyDescent="0.3">
      <c r="A14" s="4">
        <v>3</v>
      </c>
      <c r="B14" s="6" t="s">
        <v>34</v>
      </c>
      <c r="C14" s="5" t="s">
        <v>44</v>
      </c>
      <c r="D14" s="6">
        <f>[3]Sheet1!$B$6</f>
        <v>269</v>
      </c>
      <c r="E14" s="7">
        <f t="shared" si="0"/>
        <v>67.25</v>
      </c>
      <c r="F14" s="7">
        <f>[3]Sheet1!$C$6</f>
        <v>53</v>
      </c>
      <c r="G14" s="7">
        <f t="shared" si="1"/>
        <v>53</v>
      </c>
      <c r="H14" s="7">
        <v>0</v>
      </c>
      <c r="I14" s="7">
        <f t="shared" si="2"/>
        <v>0</v>
      </c>
      <c r="J14" s="7">
        <f>[3]Sheet1!$E$6</f>
        <v>59</v>
      </c>
      <c r="K14" s="7">
        <f t="shared" si="3"/>
        <v>59</v>
      </c>
      <c r="L14" s="7">
        <v>0</v>
      </c>
      <c r="M14" s="7">
        <f t="shared" si="4"/>
        <v>0</v>
      </c>
      <c r="N14" s="7">
        <v>0</v>
      </c>
      <c r="O14" s="7">
        <f t="shared" si="5"/>
        <v>0</v>
      </c>
      <c r="P14" s="7">
        <v>0</v>
      </c>
      <c r="Q14" s="7">
        <f t="shared" si="6"/>
        <v>0</v>
      </c>
      <c r="R14" s="7">
        <f>[3]Sheet1!$I$6</f>
        <v>117</v>
      </c>
      <c r="S14" s="7">
        <f t="shared" si="7"/>
        <v>117</v>
      </c>
    </row>
    <row r="15" spans="1:19" x14ac:dyDescent="0.3">
      <c r="A15" s="4">
        <v>4</v>
      </c>
      <c r="B15" s="6" t="s">
        <v>35</v>
      </c>
      <c r="C15" s="5" t="s">
        <v>45</v>
      </c>
      <c r="D15" s="6">
        <f>[4]Sheet1!$B$6</f>
        <v>84</v>
      </c>
      <c r="E15" s="7">
        <f t="shared" si="0"/>
        <v>21</v>
      </c>
      <c r="F15" s="7">
        <f>[4]Sheet1!$C$6</f>
        <v>17</v>
      </c>
      <c r="G15" s="7">
        <f t="shared" si="1"/>
        <v>17</v>
      </c>
      <c r="H15" s="7">
        <v>0</v>
      </c>
      <c r="I15" s="7">
        <f t="shared" si="2"/>
        <v>0</v>
      </c>
      <c r="J15" s="7">
        <f>[4]Sheet1!$E$6</f>
        <v>48</v>
      </c>
      <c r="K15" s="7">
        <f t="shared" si="3"/>
        <v>48</v>
      </c>
      <c r="L15" s="7">
        <v>0</v>
      </c>
      <c r="M15" s="7">
        <f t="shared" si="4"/>
        <v>0</v>
      </c>
      <c r="N15" s="7">
        <v>0</v>
      </c>
      <c r="O15" s="7">
        <f t="shared" si="5"/>
        <v>0</v>
      </c>
      <c r="P15" s="7">
        <v>0</v>
      </c>
      <c r="Q15" s="7">
        <f t="shared" si="6"/>
        <v>0</v>
      </c>
      <c r="R15" s="7">
        <f>[4]Sheet1!$I$6</f>
        <v>16</v>
      </c>
      <c r="S15" s="7">
        <f t="shared" si="7"/>
        <v>16</v>
      </c>
    </row>
    <row r="16" spans="1:19" x14ac:dyDescent="0.3">
      <c r="A16" s="4">
        <v>5</v>
      </c>
      <c r="B16" s="6" t="s">
        <v>36</v>
      </c>
      <c r="C16" s="5" t="s">
        <v>46</v>
      </c>
      <c r="D16" s="6">
        <f>[5]Sheet1!$B$6</f>
        <v>87</v>
      </c>
      <c r="E16" s="7">
        <f t="shared" si="0"/>
        <v>21.75</v>
      </c>
      <c r="F16" s="7">
        <f>[5]Sheet1!$C$6</f>
        <v>22</v>
      </c>
      <c r="G16" s="7">
        <f t="shared" si="1"/>
        <v>22</v>
      </c>
      <c r="H16" s="7">
        <v>0</v>
      </c>
      <c r="I16" s="7">
        <f t="shared" si="2"/>
        <v>0</v>
      </c>
      <c r="J16" s="7">
        <f>[5]Sheet1!$E$6</f>
        <v>42</v>
      </c>
      <c r="K16" s="7">
        <f t="shared" si="3"/>
        <v>42</v>
      </c>
      <c r="L16" s="7">
        <v>0</v>
      </c>
      <c r="M16" s="7">
        <f t="shared" si="4"/>
        <v>0</v>
      </c>
      <c r="N16" s="7">
        <v>0</v>
      </c>
      <c r="O16" s="7">
        <f t="shared" si="5"/>
        <v>0</v>
      </c>
      <c r="P16" s="7">
        <v>0</v>
      </c>
      <c r="Q16" s="7">
        <f t="shared" si="6"/>
        <v>0</v>
      </c>
      <c r="R16" s="7">
        <f>[5]Sheet1!$I$6</f>
        <v>16</v>
      </c>
      <c r="S16" s="7">
        <f t="shared" si="7"/>
        <v>16</v>
      </c>
    </row>
    <row r="17" spans="1:19" x14ac:dyDescent="0.3">
      <c r="A17" s="4">
        <v>6</v>
      </c>
      <c r="B17" s="6" t="s">
        <v>37</v>
      </c>
      <c r="C17" s="5" t="s">
        <v>47</v>
      </c>
      <c r="D17" s="6">
        <f>[6]Sheet1!$B$6</f>
        <v>300</v>
      </c>
      <c r="E17" s="7">
        <f t="shared" si="0"/>
        <v>75</v>
      </c>
      <c r="F17" s="7">
        <f>[6]Sheet1!$C$6</f>
        <v>19</v>
      </c>
      <c r="G17" s="7">
        <f t="shared" si="1"/>
        <v>19</v>
      </c>
      <c r="H17" s="7">
        <v>0</v>
      </c>
      <c r="I17" s="7">
        <f t="shared" si="2"/>
        <v>0</v>
      </c>
      <c r="J17" s="7">
        <f>[6]Sheet1!$E$6</f>
        <v>62</v>
      </c>
      <c r="K17" s="7">
        <f t="shared" si="3"/>
        <v>62</v>
      </c>
      <c r="L17" s="7">
        <v>0</v>
      </c>
      <c r="M17" s="7">
        <f t="shared" si="4"/>
        <v>0</v>
      </c>
      <c r="N17" s="7">
        <v>0</v>
      </c>
      <c r="O17" s="7">
        <f t="shared" si="5"/>
        <v>0</v>
      </c>
      <c r="P17" s="7">
        <v>0</v>
      </c>
      <c r="Q17" s="7">
        <f t="shared" si="6"/>
        <v>0</v>
      </c>
      <c r="R17" s="7">
        <f>[6]Sheet1!$I$6</f>
        <v>31</v>
      </c>
      <c r="S17" s="7">
        <f t="shared" si="7"/>
        <v>31</v>
      </c>
    </row>
    <row r="18" spans="1:19" x14ac:dyDescent="0.3">
      <c r="A18" s="4">
        <v>7</v>
      </c>
      <c r="B18" s="6" t="s">
        <v>38</v>
      </c>
      <c r="C18" s="5" t="s">
        <v>48</v>
      </c>
      <c r="D18" s="6">
        <f>[7]Sheet1!$B$6</f>
        <v>89</v>
      </c>
      <c r="E18" s="7">
        <f t="shared" si="0"/>
        <v>22.25</v>
      </c>
      <c r="F18" s="7">
        <f>[7]Sheet1!$C$6</f>
        <v>22</v>
      </c>
      <c r="G18" s="7">
        <f t="shared" si="1"/>
        <v>22</v>
      </c>
      <c r="H18" s="7">
        <v>0</v>
      </c>
      <c r="I18" s="7">
        <f t="shared" si="2"/>
        <v>0</v>
      </c>
      <c r="J18" s="7">
        <f>[7]Sheet1!$E$6</f>
        <v>30</v>
      </c>
      <c r="K18" s="7">
        <f t="shared" si="3"/>
        <v>30</v>
      </c>
      <c r="L18" s="7">
        <v>0</v>
      </c>
      <c r="M18" s="7">
        <f t="shared" si="4"/>
        <v>0</v>
      </c>
      <c r="N18" s="7">
        <v>0</v>
      </c>
      <c r="O18" s="7">
        <f t="shared" si="5"/>
        <v>0</v>
      </c>
      <c r="P18" s="7">
        <v>0</v>
      </c>
      <c r="Q18" s="7">
        <f t="shared" si="6"/>
        <v>0</v>
      </c>
      <c r="R18" s="7">
        <f>[7]Sheet1!$I$6</f>
        <v>34</v>
      </c>
      <c r="S18" s="7">
        <f t="shared" si="7"/>
        <v>34</v>
      </c>
    </row>
    <row r="19" spans="1:19" x14ac:dyDescent="0.3">
      <c r="A19" s="4">
        <v>8</v>
      </c>
      <c r="B19" s="6" t="s">
        <v>39</v>
      </c>
      <c r="C19" s="5" t="s">
        <v>49</v>
      </c>
      <c r="D19" s="6">
        <f>[8]Sheet1!$B$6</f>
        <v>128</v>
      </c>
      <c r="E19" s="7">
        <f t="shared" si="0"/>
        <v>32</v>
      </c>
      <c r="F19" s="7">
        <f>[8]Sheet1!$C$6</f>
        <v>15</v>
      </c>
      <c r="G19" s="7">
        <f t="shared" si="1"/>
        <v>15</v>
      </c>
      <c r="H19" s="7">
        <f>[8]Sheet1!$D$6</f>
        <v>4</v>
      </c>
      <c r="I19" s="7">
        <f t="shared" si="2"/>
        <v>4</v>
      </c>
      <c r="J19" s="7">
        <f>[8]Sheet1!$E$6</f>
        <v>43</v>
      </c>
      <c r="K19" s="7">
        <f t="shared" si="3"/>
        <v>43</v>
      </c>
      <c r="L19" s="7">
        <v>0</v>
      </c>
      <c r="M19" s="7">
        <f t="shared" si="4"/>
        <v>0</v>
      </c>
      <c r="N19" s="7">
        <v>0</v>
      </c>
      <c r="O19" s="7">
        <f t="shared" si="5"/>
        <v>0</v>
      </c>
      <c r="P19" s="7">
        <v>0</v>
      </c>
      <c r="Q19" s="7">
        <f t="shared" si="6"/>
        <v>0</v>
      </c>
      <c r="R19" s="7">
        <f>[8]Sheet1!$I$6</f>
        <v>43</v>
      </c>
      <c r="S19" s="7">
        <f t="shared" si="7"/>
        <v>43</v>
      </c>
    </row>
    <row r="20" spans="1:19" x14ac:dyDescent="0.3">
      <c r="A20" s="4">
        <v>9</v>
      </c>
      <c r="B20" s="6" t="s">
        <v>40</v>
      </c>
      <c r="C20" s="5" t="s">
        <v>50</v>
      </c>
      <c r="D20" s="6">
        <f>[9]Sheet1!$B$6</f>
        <v>65</v>
      </c>
      <c r="E20" s="7">
        <f t="shared" si="0"/>
        <v>16.25</v>
      </c>
      <c r="F20" s="7">
        <f>[9]Sheet1!$C$6</f>
        <v>15</v>
      </c>
      <c r="G20" s="7">
        <f t="shared" si="1"/>
        <v>15</v>
      </c>
      <c r="H20" s="7">
        <v>0</v>
      </c>
      <c r="I20" s="7">
        <f t="shared" si="2"/>
        <v>0</v>
      </c>
      <c r="J20" s="7">
        <f>[9]Sheet1!$E$6</f>
        <v>35</v>
      </c>
      <c r="K20" s="7">
        <f t="shared" si="3"/>
        <v>35</v>
      </c>
      <c r="L20" s="7">
        <v>0</v>
      </c>
      <c r="M20" s="7">
        <f t="shared" si="4"/>
        <v>0</v>
      </c>
      <c r="N20" s="7">
        <v>0</v>
      </c>
      <c r="O20" s="7">
        <f t="shared" si="5"/>
        <v>0</v>
      </c>
      <c r="P20" s="7">
        <v>0</v>
      </c>
      <c r="Q20" s="7">
        <f t="shared" si="6"/>
        <v>0</v>
      </c>
      <c r="R20" s="7">
        <v>0</v>
      </c>
      <c r="S20" s="7">
        <f t="shared" si="7"/>
        <v>0</v>
      </c>
    </row>
    <row r="21" spans="1:19" x14ac:dyDescent="0.3">
      <c r="A21" s="4">
        <v>10</v>
      </c>
      <c r="B21" s="6" t="s">
        <v>41</v>
      </c>
      <c r="C21" s="5" t="s">
        <v>51</v>
      </c>
      <c r="D21" s="6">
        <f>[10]Sheet1!$B$6</f>
        <v>220</v>
      </c>
      <c r="E21" s="7">
        <f t="shared" si="0"/>
        <v>55</v>
      </c>
      <c r="F21" s="7">
        <f>[10]Sheet1!$C$6</f>
        <v>9</v>
      </c>
      <c r="G21" s="7">
        <f t="shared" si="1"/>
        <v>9</v>
      </c>
      <c r="H21" s="7">
        <v>0</v>
      </c>
      <c r="I21" s="7">
        <f t="shared" si="2"/>
        <v>0</v>
      </c>
      <c r="J21" s="7">
        <f>[10]Sheet1!$E$6</f>
        <v>66</v>
      </c>
      <c r="K21" s="7">
        <f t="shared" si="3"/>
        <v>66</v>
      </c>
      <c r="L21" s="7">
        <v>0</v>
      </c>
      <c r="M21" s="7">
        <f t="shared" si="4"/>
        <v>0</v>
      </c>
      <c r="N21" s="7">
        <v>0</v>
      </c>
      <c r="O21" s="7">
        <f t="shared" si="5"/>
        <v>0</v>
      </c>
      <c r="P21" s="7">
        <v>0</v>
      </c>
      <c r="Q21" s="7">
        <f t="shared" si="6"/>
        <v>0</v>
      </c>
      <c r="R21" s="7">
        <f>[10]Sheet1!$I$6</f>
        <v>26</v>
      </c>
      <c r="S21" s="7">
        <f t="shared" si="7"/>
        <v>26</v>
      </c>
    </row>
  </sheetData>
  <mergeCells count="18">
    <mergeCell ref="A1:S1"/>
    <mergeCell ref="A2:S2"/>
    <mergeCell ref="A3:S3"/>
    <mergeCell ref="A4:S4"/>
    <mergeCell ref="H10:I10"/>
    <mergeCell ref="J10:K10"/>
    <mergeCell ref="L10:M10"/>
    <mergeCell ref="N10:O10"/>
    <mergeCell ref="P10:Q10"/>
    <mergeCell ref="R10:S10"/>
    <mergeCell ref="A8:A11"/>
    <mergeCell ref="B8:B11"/>
    <mergeCell ref="C8:C11"/>
    <mergeCell ref="A6:S6"/>
    <mergeCell ref="D8:S8"/>
    <mergeCell ref="D9:S9"/>
    <mergeCell ref="D10:E10"/>
    <mergeCell ref="F10:G10"/>
  </mergeCells>
  <printOptions horizontalCentered="1"/>
  <pageMargins left="0" right="0" top="0.78740157480314965" bottom="0.78740157480314965" header="0.31496062992125984" footer="0.31496062992125984"/>
  <pageSetup paperSize="14"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C1" zoomScaleNormal="100" zoomScaleSheetLayoutView="100" workbookViewId="0">
      <selection activeCell="G20" sqref="G20"/>
    </sheetView>
  </sheetViews>
  <sheetFormatPr defaultRowHeight="14.4" x14ac:dyDescent="0.3"/>
  <cols>
    <col min="1" max="1" width="5.6640625" customWidth="1"/>
    <col min="2" max="2" width="8.44140625" customWidth="1"/>
    <col min="3" max="3" width="34.5546875" customWidth="1"/>
    <col min="4" max="15" width="11.6640625" customWidth="1"/>
  </cols>
  <sheetData>
    <row r="1" spans="1:1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31.2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6" spans="1:15" x14ac:dyDescent="0.3">
      <c r="A6" s="9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8" spans="1:15" ht="15" customHeight="1" x14ac:dyDescent="0.3">
      <c r="A8" s="8" t="s">
        <v>4</v>
      </c>
      <c r="B8" s="14" t="s">
        <v>5</v>
      </c>
      <c r="C8" s="8" t="s">
        <v>6</v>
      </c>
      <c r="D8" s="8" t="s">
        <v>30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5" customHeight="1" x14ac:dyDescent="0.3">
      <c r="A9" s="8"/>
      <c r="B9" s="14"/>
      <c r="C9" s="8"/>
      <c r="D9" s="10" t="s">
        <v>12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x14ac:dyDescent="0.3">
      <c r="A10" s="8"/>
      <c r="B10" s="14"/>
      <c r="C10" s="8"/>
      <c r="D10" s="11" t="s">
        <v>20</v>
      </c>
      <c r="E10" s="11"/>
      <c r="F10" s="11" t="s">
        <v>21</v>
      </c>
      <c r="G10" s="11"/>
      <c r="H10" s="11" t="s">
        <v>22</v>
      </c>
      <c r="I10" s="11"/>
      <c r="J10" s="11" t="s">
        <v>23</v>
      </c>
      <c r="K10" s="11"/>
      <c r="L10" s="11" t="s">
        <v>24</v>
      </c>
      <c r="M10" s="11"/>
      <c r="N10" s="11" t="s">
        <v>25</v>
      </c>
      <c r="O10" s="11"/>
    </row>
    <row r="11" spans="1:15" x14ac:dyDescent="0.3">
      <c r="A11" s="8"/>
      <c r="B11" s="14"/>
      <c r="C11" s="8"/>
      <c r="D11" s="3" t="s">
        <v>28</v>
      </c>
      <c r="E11" s="1" t="s">
        <v>29</v>
      </c>
      <c r="F11" s="3" t="s">
        <v>28</v>
      </c>
      <c r="G11" s="1" t="s">
        <v>29</v>
      </c>
      <c r="H11" s="3" t="s">
        <v>28</v>
      </c>
      <c r="I11" s="1" t="s">
        <v>29</v>
      </c>
      <c r="J11" s="3" t="s">
        <v>28</v>
      </c>
      <c r="K11" s="1" t="s">
        <v>29</v>
      </c>
      <c r="L11" s="3" t="s">
        <v>28</v>
      </c>
      <c r="M11" s="1" t="s">
        <v>29</v>
      </c>
      <c r="N11" s="3" t="s">
        <v>28</v>
      </c>
      <c r="O11" s="1" t="s">
        <v>29</v>
      </c>
    </row>
    <row r="12" spans="1:15" x14ac:dyDescent="0.3">
      <c r="A12" s="4">
        <v>1</v>
      </c>
      <c r="B12" s="6" t="s">
        <v>32</v>
      </c>
      <c r="C12" s="5" t="s">
        <v>42</v>
      </c>
      <c r="D12" s="4">
        <f>[1]Sheet1!$J$6</f>
        <v>0</v>
      </c>
      <c r="E12" s="4">
        <f>D12*1.2</f>
        <v>0</v>
      </c>
      <c r="F12" s="4">
        <f>[1]Sheet1!$K$6</f>
        <v>0</v>
      </c>
      <c r="G12" s="4">
        <f>F12*1.2</f>
        <v>0</v>
      </c>
      <c r="H12" s="4">
        <f>[1]Sheet1!$L$6</f>
        <v>0</v>
      </c>
      <c r="I12" s="4">
        <f>H12*1.2</f>
        <v>0</v>
      </c>
      <c r="J12" s="4">
        <f>[1]Sheet1!$M$6</f>
        <v>0</v>
      </c>
      <c r="K12" s="4">
        <f>J12*1.2</f>
        <v>0</v>
      </c>
      <c r="L12" s="4">
        <v>0</v>
      </c>
      <c r="M12" s="4">
        <f>L12*1.2</f>
        <v>0</v>
      </c>
      <c r="N12" s="4">
        <v>0</v>
      </c>
      <c r="O12" s="4">
        <f>N12*1.2</f>
        <v>0</v>
      </c>
    </row>
    <row r="13" spans="1:15" x14ac:dyDescent="0.3">
      <c r="A13" s="4">
        <v>2</v>
      </c>
      <c r="B13" s="6" t="s">
        <v>33</v>
      </c>
      <c r="C13" s="5" t="s">
        <v>43</v>
      </c>
      <c r="D13" s="4">
        <v>0</v>
      </c>
      <c r="E13" s="4">
        <f t="shared" ref="E13:E21" si="0">D13*1.2</f>
        <v>0</v>
      </c>
      <c r="F13" s="4">
        <v>0</v>
      </c>
      <c r="G13" s="4">
        <f t="shared" ref="G13:G21" si="1">F13*1.2</f>
        <v>0</v>
      </c>
      <c r="H13" s="4">
        <v>0</v>
      </c>
      <c r="I13" s="4">
        <f t="shared" ref="I13:I21" si="2">H13*1.2</f>
        <v>0</v>
      </c>
      <c r="J13" s="4">
        <v>0</v>
      </c>
      <c r="K13" s="4">
        <f t="shared" ref="K13:K21" si="3">J13*1.2</f>
        <v>0</v>
      </c>
      <c r="L13" s="4">
        <v>0</v>
      </c>
      <c r="M13" s="4">
        <f t="shared" ref="M13:M21" si="4">L13*1.2</f>
        <v>0</v>
      </c>
      <c r="N13" s="4">
        <v>0</v>
      </c>
      <c r="O13" s="4">
        <f t="shared" ref="O13:O21" si="5">N13*1.2</f>
        <v>0</v>
      </c>
    </row>
    <row r="14" spans="1:15" x14ac:dyDescent="0.3">
      <c r="A14" s="4">
        <v>3</v>
      </c>
      <c r="B14" s="6" t="s">
        <v>34</v>
      </c>
      <c r="C14" s="5" t="s">
        <v>44</v>
      </c>
      <c r="D14" s="4">
        <v>0</v>
      </c>
      <c r="E14" s="4">
        <f t="shared" si="0"/>
        <v>0</v>
      </c>
      <c r="F14" s="4">
        <v>0</v>
      </c>
      <c r="G14" s="4">
        <f t="shared" si="1"/>
        <v>0</v>
      </c>
      <c r="H14" s="4">
        <v>0</v>
      </c>
      <c r="I14" s="4">
        <f t="shared" si="2"/>
        <v>0</v>
      </c>
      <c r="J14" s="4">
        <v>0</v>
      </c>
      <c r="K14" s="4">
        <f t="shared" si="3"/>
        <v>0</v>
      </c>
      <c r="L14" s="4">
        <v>0</v>
      </c>
      <c r="M14" s="4">
        <f t="shared" si="4"/>
        <v>0</v>
      </c>
      <c r="N14" s="4">
        <v>0</v>
      </c>
      <c r="O14" s="4">
        <f t="shared" si="5"/>
        <v>0</v>
      </c>
    </row>
    <row r="15" spans="1:15" x14ac:dyDescent="0.3">
      <c r="A15" s="4">
        <v>4</v>
      </c>
      <c r="B15" s="6" t="s">
        <v>35</v>
      </c>
      <c r="C15" s="5" t="s">
        <v>45</v>
      </c>
      <c r="D15" s="4">
        <v>0</v>
      </c>
      <c r="E15" s="4">
        <f t="shared" si="0"/>
        <v>0</v>
      </c>
      <c r="F15" s="4">
        <v>0</v>
      </c>
      <c r="G15" s="4">
        <f t="shared" si="1"/>
        <v>0</v>
      </c>
      <c r="H15" s="4">
        <v>0</v>
      </c>
      <c r="I15" s="4">
        <f t="shared" si="2"/>
        <v>0</v>
      </c>
      <c r="J15" s="4">
        <v>0</v>
      </c>
      <c r="K15" s="4">
        <f t="shared" si="3"/>
        <v>0</v>
      </c>
      <c r="L15" s="4">
        <v>0</v>
      </c>
      <c r="M15" s="4">
        <f t="shared" si="4"/>
        <v>0</v>
      </c>
      <c r="N15" s="4">
        <v>0</v>
      </c>
      <c r="O15" s="4">
        <f t="shared" si="5"/>
        <v>0</v>
      </c>
    </row>
    <row r="16" spans="1:15" x14ac:dyDescent="0.3">
      <c r="A16" s="4">
        <v>5</v>
      </c>
      <c r="B16" s="6" t="s">
        <v>36</v>
      </c>
      <c r="C16" s="5" t="s">
        <v>46</v>
      </c>
      <c r="D16" s="4">
        <v>0</v>
      </c>
      <c r="E16" s="4">
        <f t="shared" si="0"/>
        <v>0</v>
      </c>
      <c r="F16" s="4">
        <v>0</v>
      </c>
      <c r="G16" s="4">
        <f t="shared" si="1"/>
        <v>0</v>
      </c>
      <c r="H16" s="4">
        <v>0</v>
      </c>
      <c r="I16" s="4">
        <f t="shared" si="2"/>
        <v>0</v>
      </c>
      <c r="J16" s="4">
        <v>0</v>
      </c>
      <c r="K16" s="4">
        <f t="shared" si="3"/>
        <v>0</v>
      </c>
      <c r="L16" s="4">
        <v>0</v>
      </c>
      <c r="M16" s="4">
        <f t="shared" si="4"/>
        <v>0</v>
      </c>
      <c r="N16" s="4">
        <v>0</v>
      </c>
      <c r="O16" s="4">
        <f t="shared" si="5"/>
        <v>0</v>
      </c>
    </row>
    <row r="17" spans="1:15" x14ac:dyDescent="0.3">
      <c r="A17" s="4">
        <v>6</v>
      </c>
      <c r="B17" s="6" t="s">
        <v>37</v>
      </c>
      <c r="C17" s="5" t="s">
        <v>47</v>
      </c>
      <c r="D17" s="4">
        <v>0</v>
      </c>
      <c r="E17" s="4">
        <f t="shared" si="0"/>
        <v>0</v>
      </c>
      <c r="F17" s="4">
        <v>0</v>
      </c>
      <c r="G17" s="4">
        <f t="shared" si="1"/>
        <v>0</v>
      </c>
      <c r="H17" s="4">
        <v>0</v>
      </c>
      <c r="I17" s="4">
        <f t="shared" si="2"/>
        <v>0</v>
      </c>
      <c r="J17" s="4">
        <v>0</v>
      </c>
      <c r="K17" s="4">
        <f t="shared" si="3"/>
        <v>0</v>
      </c>
      <c r="L17" s="4">
        <v>0</v>
      </c>
      <c r="M17" s="4">
        <f t="shared" si="4"/>
        <v>0</v>
      </c>
      <c r="N17" s="4">
        <v>0</v>
      </c>
      <c r="O17" s="4">
        <f t="shared" si="5"/>
        <v>0</v>
      </c>
    </row>
    <row r="18" spans="1:15" x14ac:dyDescent="0.3">
      <c r="A18" s="4">
        <v>7</v>
      </c>
      <c r="B18" s="6" t="s">
        <v>38</v>
      </c>
      <c r="C18" s="5" t="s">
        <v>48</v>
      </c>
      <c r="D18" s="4">
        <v>0</v>
      </c>
      <c r="E18" s="4">
        <f t="shared" si="0"/>
        <v>0</v>
      </c>
      <c r="F18" s="4">
        <v>0</v>
      </c>
      <c r="G18" s="4">
        <f t="shared" si="1"/>
        <v>0</v>
      </c>
      <c r="H18" s="4">
        <v>0</v>
      </c>
      <c r="I18" s="4">
        <f t="shared" si="2"/>
        <v>0</v>
      </c>
      <c r="J18" s="4">
        <v>0</v>
      </c>
      <c r="K18" s="4">
        <f t="shared" si="3"/>
        <v>0</v>
      </c>
      <c r="L18" s="4">
        <v>0</v>
      </c>
      <c r="M18" s="4">
        <f t="shared" si="4"/>
        <v>0</v>
      </c>
      <c r="N18" s="4">
        <v>0</v>
      </c>
      <c r="O18" s="4">
        <f t="shared" si="5"/>
        <v>0</v>
      </c>
    </row>
    <row r="19" spans="1:15" x14ac:dyDescent="0.3">
      <c r="A19" s="4">
        <v>8</v>
      </c>
      <c r="B19" s="6" t="s">
        <v>39</v>
      </c>
      <c r="C19" s="5" t="s">
        <v>49</v>
      </c>
      <c r="D19" s="4">
        <v>0</v>
      </c>
      <c r="E19" s="4">
        <f t="shared" si="0"/>
        <v>0</v>
      </c>
      <c r="F19" s="4">
        <v>0</v>
      </c>
      <c r="G19" s="4">
        <f t="shared" si="1"/>
        <v>0</v>
      </c>
      <c r="H19" s="4">
        <v>0</v>
      </c>
      <c r="I19" s="4">
        <f t="shared" si="2"/>
        <v>0</v>
      </c>
      <c r="J19" s="4">
        <v>0</v>
      </c>
      <c r="K19" s="4">
        <f t="shared" si="3"/>
        <v>0</v>
      </c>
      <c r="L19" s="4">
        <v>0</v>
      </c>
      <c r="M19" s="4">
        <f t="shared" si="4"/>
        <v>0</v>
      </c>
      <c r="N19" s="4">
        <v>0</v>
      </c>
      <c r="O19" s="4">
        <f t="shared" si="5"/>
        <v>0</v>
      </c>
    </row>
    <row r="20" spans="1:15" x14ac:dyDescent="0.3">
      <c r="A20" s="4">
        <v>9</v>
      </c>
      <c r="B20" s="6" t="s">
        <v>40</v>
      </c>
      <c r="C20" s="5" t="s">
        <v>50</v>
      </c>
      <c r="D20" s="4">
        <v>0</v>
      </c>
      <c r="E20" s="4">
        <f t="shared" si="0"/>
        <v>0</v>
      </c>
      <c r="F20" s="4">
        <v>0</v>
      </c>
      <c r="G20" s="4">
        <f t="shared" si="1"/>
        <v>0</v>
      </c>
      <c r="H20" s="4">
        <v>0</v>
      </c>
      <c r="I20" s="4">
        <f t="shared" si="2"/>
        <v>0</v>
      </c>
      <c r="J20" s="4">
        <v>0</v>
      </c>
      <c r="K20" s="4">
        <f t="shared" si="3"/>
        <v>0</v>
      </c>
      <c r="L20" s="4">
        <v>0</v>
      </c>
      <c r="M20" s="4">
        <f t="shared" si="4"/>
        <v>0</v>
      </c>
      <c r="N20" s="4">
        <v>0</v>
      </c>
      <c r="O20" s="4">
        <f t="shared" si="5"/>
        <v>0</v>
      </c>
    </row>
    <row r="21" spans="1:15" x14ac:dyDescent="0.3">
      <c r="A21" s="4">
        <v>10</v>
      </c>
      <c r="B21" s="6" t="s">
        <v>41</v>
      </c>
      <c r="C21" s="5" t="s">
        <v>51</v>
      </c>
      <c r="D21" s="4">
        <v>0</v>
      </c>
      <c r="E21" s="4">
        <f t="shared" si="0"/>
        <v>0</v>
      </c>
      <c r="F21" s="4">
        <v>0</v>
      </c>
      <c r="G21" s="4">
        <f t="shared" si="1"/>
        <v>0</v>
      </c>
      <c r="H21" s="4">
        <v>0</v>
      </c>
      <c r="I21" s="4">
        <f t="shared" si="2"/>
        <v>0</v>
      </c>
      <c r="J21" s="4">
        <v>0</v>
      </c>
      <c r="K21" s="4">
        <f t="shared" si="3"/>
        <v>0</v>
      </c>
      <c r="L21" s="4">
        <v>0</v>
      </c>
      <c r="M21" s="4">
        <f t="shared" si="4"/>
        <v>0</v>
      </c>
      <c r="N21" s="4">
        <v>0</v>
      </c>
      <c r="O21" s="4">
        <f t="shared" si="5"/>
        <v>0</v>
      </c>
    </row>
  </sheetData>
  <mergeCells count="16">
    <mergeCell ref="A1:O1"/>
    <mergeCell ref="A2:O2"/>
    <mergeCell ref="A3:O3"/>
    <mergeCell ref="A4:O4"/>
    <mergeCell ref="D8:O8"/>
    <mergeCell ref="A6:O6"/>
    <mergeCell ref="N10:O10"/>
    <mergeCell ref="A8:A11"/>
    <mergeCell ref="B8:B11"/>
    <mergeCell ref="C8:C11"/>
    <mergeCell ref="D10:E10"/>
    <mergeCell ref="F10:G10"/>
    <mergeCell ref="H10:I10"/>
    <mergeCell ref="J10:K10"/>
    <mergeCell ref="L10:M10"/>
    <mergeCell ref="D9:O9"/>
  </mergeCells>
  <printOptions horizontalCentered="1"/>
  <pageMargins left="0" right="0" top="0.78740157480314965" bottom="0.78740157480314965" header="0.31496062992125984" footer="0.31496062992125984"/>
  <pageSetup paperSize="14" scale="7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85" zoomScaleNormal="85" zoomScaleSheetLayoutView="100" workbookViewId="0">
      <selection activeCell="D20" sqref="D20"/>
    </sheetView>
  </sheetViews>
  <sheetFormatPr defaultRowHeight="14.4" x14ac:dyDescent="0.3"/>
  <cols>
    <col min="1" max="1" width="6" customWidth="1"/>
    <col min="2" max="2" width="9.5546875" customWidth="1"/>
    <col min="3" max="3" width="35.44140625" customWidth="1"/>
    <col min="4" max="11" width="11.6640625" customWidth="1"/>
  </cols>
  <sheetData>
    <row r="1" spans="1:1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1.2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3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3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x14ac:dyDescent="0.3">
      <c r="A6" s="9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8" spans="1:11" ht="15" customHeight="1" x14ac:dyDescent="0.3">
      <c r="A8" s="8" t="s">
        <v>4</v>
      </c>
      <c r="B8" s="14" t="s">
        <v>5</v>
      </c>
      <c r="C8" s="8" t="s">
        <v>6</v>
      </c>
      <c r="D8" s="8" t="s">
        <v>30</v>
      </c>
      <c r="E8" s="8"/>
      <c r="F8" s="8"/>
      <c r="G8" s="8"/>
      <c r="H8" s="8"/>
      <c r="I8" s="8"/>
      <c r="J8" s="8" t="s">
        <v>31</v>
      </c>
      <c r="K8" s="8"/>
    </row>
    <row r="9" spans="1:11" ht="15" customHeight="1" x14ac:dyDescent="0.3">
      <c r="A9" s="8"/>
      <c r="B9" s="14"/>
      <c r="C9" s="8"/>
      <c r="D9" s="11" t="s">
        <v>8</v>
      </c>
      <c r="E9" s="11"/>
      <c r="F9" s="11"/>
      <c r="G9" s="11"/>
      <c r="H9" s="11" t="s">
        <v>9</v>
      </c>
      <c r="I9" s="11"/>
      <c r="J9" s="8"/>
      <c r="K9" s="8"/>
    </row>
    <row r="10" spans="1:11" ht="15" customHeight="1" x14ac:dyDescent="0.3">
      <c r="A10" s="8"/>
      <c r="B10" s="14"/>
      <c r="C10" s="8"/>
      <c r="D10" s="11"/>
      <c r="E10" s="11"/>
      <c r="F10" s="11"/>
      <c r="G10" s="11"/>
      <c r="H10" s="11"/>
      <c r="I10" s="11"/>
      <c r="J10" s="8"/>
      <c r="K10" s="8"/>
    </row>
    <row r="11" spans="1:11" ht="15" customHeight="1" x14ac:dyDescent="0.3">
      <c r="A11" s="8"/>
      <c r="B11" s="14"/>
      <c r="C11" s="8"/>
      <c r="D11" s="11" t="s">
        <v>26</v>
      </c>
      <c r="E11" s="11"/>
      <c r="F11" s="11" t="s">
        <v>27</v>
      </c>
      <c r="G11" s="11"/>
      <c r="H11" s="11"/>
      <c r="I11" s="11"/>
      <c r="J11" s="8"/>
      <c r="K11" s="8"/>
    </row>
    <row r="12" spans="1:11" x14ac:dyDescent="0.3">
      <c r="A12" s="8"/>
      <c r="B12" s="14"/>
      <c r="C12" s="8"/>
      <c r="D12" s="3" t="s">
        <v>28</v>
      </c>
      <c r="E12" s="1" t="s">
        <v>29</v>
      </c>
      <c r="F12" s="3" t="s">
        <v>28</v>
      </c>
      <c r="G12" s="1" t="s">
        <v>29</v>
      </c>
      <c r="H12" s="3" t="s">
        <v>28</v>
      </c>
      <c r="I12" s="1" t="s">
        <v>29</v>
      </c>
      <c r="J12" s="3" t="s">
        <v>28</v>
      </c>
      <c r="K12" s="2" t="s">
        <v>29</v>
      </c>
    </row>
    <row r="13" spans="1:11" x14ac:dyDescent="0.3">
      <c r="A13" s="4">
        <v>1</v>
      </c>
      <c r="B13" s="6" t="s">
        <v>32</v>
      </c>
      <c r="C13" s="5" t="s">
        <v>42</v>
      </c>
      <c r="D13" s="4">
        <v>0</v>
      </c>
      <c r="E13" s="4">
        <f>D13*0.8</f>
        <v>0</v>
      </c>
      <c r="F13" s="4">
        <v>0</v>
      </c>
      <c r="G13" s="4">
        <f>F13*0.8</f>
        <v>0</v>
      </c>
      <c r="H13" s="4">
        <v>0</v>
      </c>
      <c r="I13" s="4">
        <f>H13*0.35</f>
        <v>0</v>
      </c>
      <c r="J13" s="4">
        <f>SUM('MC DAN LIGHT'!D12,'MC DAN LIGHT'!F12,'MC DAN LIGHT'!H12,'MC DAN LIGHT'!J12,'MC DAN LIGHT'!L12,'MC DAN LIGHT'!N12,'MC DAN LIGHT'!P12,'MC DAN LIGHT'!R12,HEAVY!D12,HEAVY!F12,HEAVY!H12,HEAVY!J12,HEAVY!L12,HEAVY!N12,'NON DAN RODA3'!D13,'NON DAN RODA3'!F13,'NON DAN RODA3'!H13)</f>
        <v>255</v>
      </c>
      <c r="K13" s="4">
        <f>SUM('MC DAN LIGHT'!E12,'MC DAN LIGHT'!G12,'MC DAN LIGHT'!I12,'MC DAN LIGHT'!K12,'MC DAN LIGHT'!M12,'MC DAN LIGHT'!O12,'MC DAN LIGHT'!Q12,'MC DAN LIGHT'!S12,HEAVY!E12,HEAVY!G12,HEAVY!I12,HEAVY!K12,HEAVY!M12,HEAVY!O12,'NON DAN RODA3'!E13,'NON DAN RODA3'!G13,'NON DAN RODA3'!I13)</f>
        <v>117</v>
      </c>
    </row>
    <row r="14" spans="1:11" x14ac:dyDescent="0.3">
      <c r="A14" s="4">
        <v>2</v>
      </c>
      <c r="B14" s="6" t="s">
        <v>33</v>
      </c>
      <c r="C14" s="5" t="s">
        <v>43</v>
      </c>
      <c r="D14" s="4">
        <f>[2]Sheet1!$P$6</f>
        <v>38</v>
      </c>
      <c r="E14" s="4">
        <f t="shared" ref="E14:E22" si="0">D14*0.8</f>
        <v>30.400000000000002</v>
      </c>
      <c r="F14" s="4">
        <v>0</v>
      </c>
      <c r="G14" s="4">
        <f t="shared" ref="G14:G22" si="1">F14*0.8</f>
        <v>0</v>
      </c>
      <c r="H14" s="4">
        <v>0</v>
      </c>
      <c r="I14" s="4">
        <f t="shared" ref="I14:I22" si="2">H14*0.35</f>
        <v>0</v>
      </c>
      <c r="J14" s="4">
        <f>SUM('MC DAN LIGHT'!D13,'MC DAN LIGHT'!F13,'MC DAN LIGHT'!H13,'MC DAN LIGHT'!J13,'MC DAN LIGHT'!L13,'MC DAN LIGHT'!N13,'MC DAN LIGHT'!P13,'MC DAN LIGHT'!R13,HEAVY!D13,HEAVY!F13,HEAVY!H13,HEAVY!J13,HEAVY!L13,HEAVY!N13,'NON DAN RODA3'!D14,'NON DAN RODA3'!F14,'NON DAN RODA3'!H14)</f>
        <v>2213</v>
      </c>
      <c r="K14" s="4">
        <f>SUM('MC DAN LIGHT'!E13,'MC DAN LIGHT'!G13,'MC DAN LIGHT'!I13,'MC DAN LIGHT'!K13,'MC DAN LIGHT'!M13,'MC DAN LIGHT'!O13,'MC DAN LIGHT'!Q13,'MC DAN LIGHT'!S13,HEAVY!E13,HEAVY!G13,HEAVY!I13,HEAVY!K13,HEAVY!M13,HEAVY!O13,'NON DAN RODA3'!E14,'NON DAN RODA3'!G14,'NON DAN RODA3'!I14)</f>
        <v>781.15</v>
      </c>
    </row>
    <row r="15" spans="1:11" x14ac:dyDescent="0.3">
      <c r="A15" s="4">
        <v>3</v>
      </c>
      <c r="B15" s="6" t="s">
        <v>34</v>
      </c>
      <c r="C15" s="5" t="s">
        <v>44</v>
      </c>
      <c r="D15" s="4">
        <f>[3]Sheet1!$P$6</f>
        <v>1</v>
      </c>
      <c r="E15" s="4">
        <f t="shared" si="0"/>
        <v>0.8</v>
      </c>
      <c r="F15" s="4">
        <v>0</v>
      </c>
      <c r="G15" s="4">
        <f t="shared" si="1"/>
        <v>0</v>
      </c>
      <c r="H15" s="4">
        <v>0</v>
      </c>
      <c r="I15" s="4">
        <f t="shared" si="2"/>
        <v>0</v>
      </c>
      <c r="J15" s="4">
        <f>SUM('MC DAN LIGHT'!D14,'MC DAN LIGHT'!F14,'MC DAN LIGHT'!H14,'MC DAN LIGHT'!J14,'MC DAN LIGHT'!L14,'MC DAN LIGHT'!N14,'MC DAN LIGHT'!P14,'MC DAN LIGHT'!R14,HEAVY!D14,HEAVY!F14,HEAVY!H14,HEAVY!J14,HEAVY!L14,HEAVY!N14,'NON DAN RODA3'!D15,'NON DAN RODA3'!F15,'NON DAN RODA3'!H15)</f>
        <v>499</v>
      </c>
      <c r="K15" s="4">
        <f>SUM('MC DAN LIGHT'!E14,'MC DAN LIGHT'!G14,'MC DAN LIGHT'!I14,'MC DAN LIGHT'!K14,'MC DAN LIGHT'!M14,'MC DAN LIGHT'!O14,'MC DAN LIGHT'!Q14,'MC DAN LIGHT'!S14,HEAVY!E14,HEAVY!G14,HEAVY!I14,HEAVY!K14,HEAVY!M14,HEAVY!O14,'NON DAN RODA3'!E15,'NON DAN RODA3'!G15,'NON DAN RODA3'!I15)</f>
        <v>297.05</v>
      </c>
    </row>
    <row r="16" spans="1:11" x14ac:dyDescent="0.3">
      <c r="A16" s="4">
        <v>4</v>
      </c>
      <c r="B16" s="6" t="s">
        <v>35</v>
      </c>
      <c r="C16" s="5" t="s">
        <v>45</v>
      </c>
      <c r="D16" s="4">
        <v>0</v>
      </c>
      <c r="E16" s="4">
        <f t="shared" si="0"/>
        <v>0</v>
      </c>
      <c r="F16" s="4">
        <v>0</v>
      </c>
      <c r="G16" s="4">
        <f t="shared" si="1"/>
        <v>0</v>
      </c>
      <c r="H16" s="4">
        <v>0</v>
      </c>
      <c r="I16" s="4">
        <f t="shared" si="2"/>
        <v>0</v>
      </c>
      <c r="J16" s="4">
        <f>SUM('MC DAN LIGHT'!D15,'MC DAN LIGHT'!F15,'MC DAN LIGHT'!H15,'MC DAN LIGHT'!J15,'MC DAN LIGHT'!L15,'MC DAN LIGHT'!N15,'MC DAN LIGHT'!P15,'MC DAN LIGHT'!R15,HEAVY!D15,HEAVY!F15,HEAVY!H15,HEAVY!J15,HEAVY!L15,HEAVY!N15,'NON DAN RODA3'!D16,'NON DAN RODA3'!F16,'NON DAN RODA3'!H16)</f>
        <v>165</v>
      </c>
      <c r="K16" s="4">
        <f>SUM('MC DAN LIGHT'!E15,'MC DAN LIGHT'!G15,'MC DAN LIGHT'!I15,'MC DAN LIGHT'!K15,'MC DAN LIGHT'!M15,'MC DAN LIGHT'!O15,'MC DAN LIGHT'!Q15,'MC DAN LIGHT'!S15,HEAVY!E15,HEAVY!G15,HEAVY!I15,HEAVY!K15,HEAVY!M15,HEAVY!O15,'NON DAN RODA3'!E16,'NON DAN RODA3'!G16,'NON DAN RODA3'!I16)</f>
        <v>102</v>
      </c>
    </row>
    <row r="17" spans="1:11" x14ac:dyDescent="0.3">
      <c r="A17" s="4">
        <v>5</v>
      </c>
      <c r="B17" s="6" t="s">
        <v>36</v>
      </c>
      <c r="C17" s="5" t="s">
        <v>46</v>
      </c>
      <c r="D17" s="4">
        <v>0</v>
      </c>
      <c r="E17" s="4">
        <f t="shared" si="0"/>
        <v>0</v>
      </c>
      <c r="F17" s="4">
        <v>0</v>
      </c>
      <c r="G17" s="4">
        <f t="shared" si="1"/>
        <v>0</v>
      </c>
      <c r="H17" s="4">
        <v>0</v>
      </c>
      <c r="I17" s="4">
        <f t="shared" si="2"/>
        <v>0</v>
      </c>
      <c r="J17" s="4">
        <f>SUM('MC DAN LIGHT'!D16,'MC DAN LIGHT'!F16,'MC DAN LIGHT'!H16,'MC DAN LIGHT'!J16,'MC DAN LIGHT'!L16,'MC DAN LIGHT'!N16,'MC DAN LIGHT'!P16,'MC DAN LIGHT'!R16,HEAVY!D16,HEAVY!F16,HEAVY!H16,HEAVY!J16,HEAVY!L16,HEAVY!N16,'NON DAN RODA3'!D17,'NON DAN RODA3'!F17,'NON DAN RODA3'!H17)</f>
        <v>167</v>
      </c>
      <c r="K17" s="4">
        <f>SUM('MC DAN LIGHT'!E16,'MC DAN LIGHT'!G16,'MC DAN LIGHT'!I16,'MC DAN LIGHT'!K16,'MC DAN LIGHT'!M16,'MC DAN LIGHT'!O16,'MC DAN LIGHT'!Q16,'MC DAN LIGHT'!S16,HEAVY!E16,HEAVY!G16,HEAVY!I16,HEAVY!K16,HEAVY!M16,HEAVY!O16,'NON DAN RODA3'!E17,'NON DAN RODA3'!G17,'NON DAN RODA3'!I17)</f>
        <v>101.75</v>
      </c>
    </row>
    <row r="18" spans="1:11" x14ac:dyDescent="0.3">
      <c r="A18" s="4">
        <v>6</v>
      </c>
      <c r="B18" s="6" t="s">
        <v>37</v>
      </c>
      <c r="C18" s="5" t="s">
        <v>47</v>
      </c>
      <c r="D18" s="4">
        <v>0</v>
      </c>
      <c r="E18" s="4">
        <f t="shared" si="0"/>
        <v>0</v>
      </c>
      <c r="F18" s="4">
        <v>0</v>
      </c>
      <c r="G18" s="4">
        <f t="shared" si="1"/>
        <v>0</v>
      </c>
      <c r="H18" s="4">
        <v>0</v>
      </c>
      <c r="I18" s="4">
        <f t="shared" si="2"/>
        <v>0</v>
      </c>
      <c r="J18" s="4">
        <f>SUM('MC DAN LIGHT'!D17,'MC DAN LIGHT'!F17,'MC DAN LIGHT'!H17,'MC DAN LIGHT'!J17,'MC DAN LIGHT'!L17,'MC DAN LIGHT'!N17,'MC DAN LIGHT'!P17,'MC DAN LIGHT'!R17,HEAVY!D17,HEAVY!F17,HEAVY!H17,HEAVY!J17,HEAVY!L17,HEAVY!N17,'NON DAN RODA3'!D18,'NON DAN RODA3'!F18,'NON DAN RODA3'!H18)</f>
        <v>412</v>
      </c>
      <c r="K18" s="4">
        <f>SUM('MC DAN LIGHT'!E17,'MC DAN LIGHT'!G17,'MC DAN LIGHT'!I17,'MC DAN LIGHT'!K17,'MC DAN LIGHT'!M17,'MC DAN LIGHT'!O17,'MC DAN LIGHT'!Q17,'MC DAN LIGHT'!S17,HEAVY!E17,HEAVY!G17,HEAVY!I17,HEAVY!K17,HEAVY!M17,HEAVY!O17,'NON DAN RODA3'!E18,'NON DAN RODA3'!G18,'NON DAN RODA3'!I18)</f>
        <v>187</v>
      </c>
    </row>
    <row r="19" spans="1:11" x14ac:dyDescent="0.3">
      <c r="A19" s="4">
        <v>7</v>
      </c>
      <c r="B19" s="6" t="s">
        <v>38</v>
      </c>
      <c r="C19" s="5" t="s">
        <v>48</v>
      </c>
      <c r="D19" s="4">
        <v>0</v>
      </c>
      <c r="E19" s="4">
        <f t="shared" si="0"/>
        <v>0</v>
      </c>
      <c r="F19" s="4">
        <v>0</v>
      </c>
      <c r="G19" s="4">
        <f t="shared" si="1"/>
        <v>0</v>
      </c>
      <c r="H19" s="4">
        <v>0</v>
      </c>
      <c r="I19" s="4">
        <f t="shared" si="2"/>
        <v>0</v>
      </c>
      <c r="J19" s="4">
        <f>SUM('MC DAN LIGHT'!D18,'MC DAN LIGHT'!F18,'MC DAN LIGHT'!H18,'MC DAN LIGHT'!J18,'MC DAN LIGHT'!L18,'MC DAN LIGHT'!N18,'MC DAN LIGHT'!P18,'MC DAN LIGHT'!R18,HEAVY!D18,HEAVY!F18,HEAVY!H18,HEAVY!J18,HEAVY!L18,HEAVY!N18,'NON DAN RODA3'!D19,'NON DAN RODA3'!F19,'NON DAN RODA3'!H19)</f>
        <v>175</v>
      </c>
      <c r="K19" s="4">
        <f>SUM('MC DAN LIGHT'!E18,'MC DAN LIGHT'!G18,'MC DAN LIGHT'!I18,'MC DAN LIGHT'!K18,'MC DAN LIGHT'!M18,'MC DAN LIGHT'!O18,'MC DAN LIGHT'!Q18,'MC DAN LIGHT'!S18,HEAVY!E18,HEAVY!G18,HEAVY!I18,HEAVY!K18,HEAVY!M18,HEAVY!O18,'NON DAN RODA3'!E19,'NON DAN RODA3'!G19,'NON DAN RODA3'!I19)</f>
        <v>108.25</v>
      </c>
    </row>
    <row r="20" spans="1:11" x14ac:dyDescent="0.3">
      <c r="A20" s="4">
        <v>8</v>
      </c>
      <c r="B20" s="6" t="s">
        <v>39</v>
      </c>
      <c r="C20" s="5" t="s">
        <v>49</v>
      </c>
      <c r="D20" s="4">
        <v>0</v>
      </c>
      <c r="E20" s="4">
        <f t="shared" si="0"/>
        <v>0</v>
      </c>
      <c r="F20" s="4">
        <v>0</v>
      </c>
      <c r="G20" s="4">
        <f t="shared" si="1"/>
        <v>0</v>
      </c>
      <c r="H20" s="4">
        <v>0</v>
      </c>
      <c r="I20" s="4">
        <f t="shared" si="2"/>
        <v>0</v>
      </c>
      <c r="J20" s="4">
        <f>SUM('MC DAN LIGHT'!D19,'MC DAN LIGHT'!F19,'MC DAN LIGHT'!H19,'MC DAN LIGHT'!J19,'MC DAN LIGHT'!L19,'MC DAN LIGHT'!N19,'MC DAN LIGHT'!P19,'MC DAN LIGHT'!R19,HEAVY!D19,HEAVY!F19,HEAVY!H19,HEAVY!J19,HEAVY!L19,HEAVY!N19,'NON DAN RODA3'!D20,'NON DAN RODA3'!F20,'NON DAN RODA3'!H20)</f>
        <v>233</v>
      </c>
      <c r="K20" s="4">
        <f>SUM('MC DAN LIGHT'!E19,'MC DAN LIGHT'!G19,'MC DAN LIGHT'!I19,'MC DAN LIGHT'!K19,'MC DAN LIGHT'!M19,'MC DAN LIGHT'!O19,'MC DAN LIGHT'!Q19,'MC DAN LIGHT'!S19,HEAVY!E19,HEAVY!G19,HEAVY!I19,HEAVY!K19,HEAVY!M19,HEAVY!O19,'NON DAN RODA3'!E20,'NON DAN RODA3'!G20,'NON DAN RODA3'!I20)</f>
        <v>137</v>
      </c>
    </row>
    <row r="21" spans="1:11" x14ac:dyDescent="0.3">
      <c r="A21" s="4">
        <v>9</v>
      </c>
      <c r="B21" s="6" t="s">
        <v>40</v>
      </c>
      <c r="C21" s="5" t="s">
        <v>50</v>
      </c>
      <c r="D21" s="4">
        <v>0</v>
      </c>
      <c r="E21" s="4">
        <f t="shared" si="0"/>
        <v>0</v>
      </c>
      <c r="F21" s="4">
        <v>0</v>
      </c>
      <c r="G21" s="4">
        <f t="shared" si="1"/>
        <v>0</v>
      </c>
      <c r="H21" s="4">
        <v>0</v>
      </c>
      <c r="I21" s="4">
        <f t="shared" si="2"/>
        <v>0</v>
      </c>
      <c r="J21" s="4">
        <f>SUM('MC DAN LIGHT'!D20,'MC DAN LIGHT'!F20,'MC DAN LIGHT'!H20,'MC DAN LIGHT'!J20,'MC DAN LIGHT'!L20,'MC DAN LIGHT'!N20,'MC DAN LIGHT'!P20,'MC DAN LIGHT'!R20,HEAVY!D20,HEAVY!F20,HEAVY!H20,HEAVY!J20,HEAVY!L20,HEAVY!N20,'NON DAN RODA3'!D21,'NON DAN RODA3'!F21,'NON DAN RODA3'!H21)</f>
        <v>115</v>
      </c>
      <c r="K21" s="4">
        <f>SUM('MC DAN LIGHT'!E20,'MC DAN LIGHT'!G20,'MC DAN LIGHT'!I20,'MC DAN LIGHT'!K20,'MC DAN LIGHT'!M20,'MC DAN LIGHT'!O20,'MC DAN LIGHT'!Q20,'MC DAN LIGHT'!S20,HEAVY!E20,HEAVY!G20,HEAVY!I20,HEAVY!K20,HEAVY!M20,HEAVY!O20,'NON DAN RODA3'!E21,'NON DAN RODA3'!G21,'NON DAN RODA3'!I21)</f>
        <v>66.25</v>
      </c>
    </row>
    <row r="22" spans="1:11" x14ac:dyDescent="0.3">
      <c r="A22" s="4">
        <v>10</v>
      </c>
      <c r="B22" s="6" t="s">
        <v>41</v>
      </c>
      <c r="C22" s="5" t="s">
        <v>51</v>
      </c>
      <c r="D22" s="4">
        <v>0</v>
      </c>
      <c r="E22" s="4">
        <f t="shared" si="0"/>
        <v>0</v>
      </c>
      <c r="F22" s="4">
        <v>0</v>
      </c>
      <c r="G22" s="4">
        <f t="shared" si="1"/>
        <v>0</v>
      </c>
      <c r="H22" s="4">
        <v>0</v>
      </c>
      <c r="I22" s="4">
        <f t="shared" si="2"/>
        <v>0</v>
      </c>
      <c r="J22" s="4">
        <f>SUM('MC DAN LIGHT'!D21,'MC DAN LIGHT'!F21,'MC DAN LIGHT'!H21,'MC DAN LIGHT'!J21,'MC DAN LIGHT'!L21,'MC DAN LIGHT'!N21,'MC DAN LIGHT'!P21,'MC DAN LIGHT'!R21,HEAVY!D21,HEAVY!F21,HEAVY!H21,HEAVY!J21,HEAVY!L21,HEAVY!N21,'NON DAN RODA3'!D22,'NON DAN RODA3'!F22,'NON DAN RODA3'!H22)</f>
        <v>321</v>
      </c>
      <c r="K22" s="4">
        <f>SUM('MC DAN LIGHT'!E21,'MC DAN LIGHT'!G21,'MC DAN LIGHT'!I21,'MC DAN LIGHT'!K21,'MC DAN LIGHT'!M21,'MC DAN LIGHT'!O21,'MC DAN LIGHT'!Q21,'MC DAN LIGHT'!S21,HEAVY!E21,HEAVY!G21,HEAVY!I21,HEAVY!K21,HEAVY!M21,HEAVY!O21,'NON DAN RODA3'!E22,'NON DAN RODA3'!G22,'NON DAN RODA3'!I22)</f>
        <v>156</v>
      </c>
    </row>
  </sheetData>
  <mergeCells count="14">
    <mergeCell ref="J8:K11"/>
    <mergeCell ref="A1:K1"/>
    <mergeCell ref="A2:K2"/>
    <mergeCell ref="A3:K3"/>
    <mergeCell ref="A4:K4"/>
    <mergeCell ref="A6:K6"/>
    <mergeCell ref="F11:G11"/>
    <mergeCell ref="A8:A12"/>
    <mergeCell ref="B8:B12"/>
    <mergeCell ref="C8:C12"/>
    <mergeCell ref="D11:E11"/>
    <mergeCell ref="H9:I11"/>
    <mergeCell ref="D8:I8"/>
    <mergeCell ref="D9:G10"/>
  </mergeCells>
  <printOptions horizontalCentered="1"/>
  <pageMargins left="0" right="0" top="0.78740157480314965" bottom="0.78740157480314965" header="0.31496062992125984" footer="0.31496062992125984"/>
  <pageSetup paperSize="14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MC DAN LIGHT</vt:lpstr>
      <vt:lpstr>HEAVY</vt:lpstr>
      <vt:lpstr>NON DAN RODA3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DISHUB</cp:lastModifiedBy>
  <cp:lastPrinted>2021-03-08T06:12:04Z</cp:lastPrinted>
  <dcterms:created xsi:type="dcterms:W3CDTF">2021-03-08T05:45:25Z</dcterms:created>
  <dcterms:modified xsi:type="dcterms:W3CDTF">2022-11-08T02:50:21Z</dcterms:modified>
</cp:coreProperties>
</file>